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\Desktop\REU Summer 2019\beach_depth_vids\"/>
    </mc:Choice>
  </mc:AlternateContent>
  <xr:revisionPtr revIDLastSave="0" documentId="13_ncr:1_{4A34E4AF-38E6-4EF0-A677-C0BDC330696B}" xr6:coauthVersionLast="43" xr6:coauthVersionMax="43" xr10:uidLastSave="{00000000-0000-0000-0000-000000000000}"/>
  <bookViews>
    <workbookView xWindow="-108" yWindow="-108" windowWidth="23256" windowHeight="13176" xr2:uid="{243FF1F5-7D4E-4F54-8C05-DEE879E18F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" l="1"/>
  <c r="E25" i="1" s="1"/>
  <c r="F25" i="1" s="1"/>
  <c r="D24" i="1"/>
  <c r="E24" i="1" s="1"/>
  <c r="F24" i="1" s="1"/>
  <c r="D23" i="1"/>
  <c r="E23" i="1" s="1"/>
  <c r="F23" i="1" s="1"/>
  <c r="D22" i="1"/>
  <c r="E22" i="1" s="1"/>
  <c r="F22" i="1" s="1"/>
  <c r="D21" i="1"/>
  <c r="E21" i="1" s="1"/>
  <c r="F21" i="1" s="1"/>
  <c r="D20" i="1"/>
  <c r="E20" i="1" s="1"/>
  <c r="F20" i="1" s="1"/>
  <c r="D19" i="1"/>
  <c r="E19" i="1" s="1"/>
  <c r="F19" i="1" s="1"/>
  <c r="D18" i="1"/>
  <c r="E18" i="1" s="1"/>
  <c r="X28" i="1"/>
  <c r="R30" i="1"/>
  <c r="R29" i="1"/>
  <c r="R28" i="1"/>
  <c r="T17" i="1"/>
  <c r="U17" i="1" s="1"/>
  <c r="T18" i="1"/>
  <c r="U18" i="1" s="1"/>
  <c r="V18" i="1" s="1"/>
  <c r="T19" i="1"/>
  <c r="U19" i="1" s="1"/>
  <c r="V19" i="1" s="1"/>
  <c r="T20" i="1"/>
  <c r="U20" i="1" s="1"/>
  <c r="V20" i="1" s="1"/>
  <c r="T21" i="1"/>
  <c r="U21" i="1" s="1"/>
  <c r="V21" i="1" s="1"/>
  <c r="T22" i="1"/>
  <c r="U22" i="1" s="1"/>
  <c r="V22" i="1" s="1"/>
  <c r="T23" i="1"/>
  <c r="U23" i="1" s="1"/>
  <c r="V23" i="1" s="1"/>
  <c r="T24" i="1"/>
  <c r="U24" i="1" s="1"/>
  <c r="V24" i="1" s="1"/>
  <c r="N17" i="1"/>
  <c r="O17" i="1" s="1"/>
  <c r="N18" i="1"/>
  <c r="O18" i="1" s="1"/>
  <c r="P18" i="1" s="1"/>
  <c r="N19" i="1"/>
  <c r="O19" i="1" s="1"/>
  <c r="P19" i="1" s="1"/>
  <c r="N20" i="1"/>
  <c r="O20" i="1" s="1"/>
  <c r="P20" i="1" s="1"/>
  <c r="N21" i="1"/>
  <c r="O21" i="1" s="1"/>
  <c r="P21" i="1" s="1"/>
  <c r="N22" i="1"/>
  <c r="O22" i="1" s="1"/>
  <c r="P22" i="1" s="1"/>
  <c r="N23" i="1"/>
  <c r="O23" i="1" s="1"/>
  <c r="P23" i="1" s="1"/>
  <c r="N24" i="1"/>
  <c r="O24" i="1" s="1"/>
  <c r="P24" i="1" s="1"/>
  <c r="J18" i="1"/>
  <c r="K18" i="1" s="1"/>
  <c r="L18" i="1" s="1"/>
  <c r="J19" i="1"/>
  <c r="K19" i="1" s="1"/>
  <c r="L19" i="1" s="1"/>
  <c r="J20" i="1"/>
  <c r="K20" i="1" s="1"/>
  <c r="L20" i="1" s="1"/>
  <c r="J21" i="1"/>
  <c r="K21" i="1" s="1"/>
  <c r="L21" i="1" s="1"/>
  <c r="J22" i="1"/>
  <c r="K22" i="1" s="1"/>
  <c r="L22" i="1" s="1"/>
  <c r="J23" i="1"/>
  <c r="K23" i="1" s="1"/>
  <c r="L23" i="1" s="1"/>
  <c r="J24" i="1"/>
  <c r="K24" i="1" s="1"/>
  <c r="L24" i="1" s="1"/>
  <c r="J25" i="1"/>
  <c r="K25" i="1" s="1"/>
  <c r="L25" i="1" s="1"/>
  <c r="J9" i="1"/>
  <c r="K9" i="1"/>
  <c r="J10" i="1"/>
  <c r="K10" i="1"/>
  <c r="J11" i="1"/>
  <c r="K11" i="1"/>
  <c r="J12" i="1"/>
  <c r="K12" i="1"/>
  <c r="L12" i="1" s="1"/>
  <c r="J13" i="1"/>
  <c r="K13" i="1"/>
  <c r="J14" i="1"/>
  <c r="K14" i="1"/>
  <c r="L14" i="1" s="1"/>
  <c r="J15" i="1"/>
  <c r="K15" i="1"/>
  <c r="K8" i="1"/>
  <c r="L8" i="1" s="1"/>
  <c r="J8" i="1"/>
  <c r="D9" i="1"/>
  <c r="E9" i="1"/>
  <c r="D10" i="1"/>
  <c r="E10" i="1"/>
  <c r="F10" i="1" s="1"/>
  <c r="D11" i="1"/>
  <c r="E11" i="1"/>
  <c r="D12" i="1"/>
  <c r="E12" i="1"/>
  <c r="F12" i="1" s="1"/>
  <c r="D13" i="1"/>
  <c r="E13" i="1"/>
  <c r="D14" i="1"/>
  <c r="E14" i="1"/>
  <c r="F14" i="1" s="1"/>
  <c r="D15" i="1"/>
  <c r="E15" i="1"/>
  <c r="E8" i="1"/>
  <c r="F8" i="1" s="1"/>
  <c r="D8" i="1"/>
  <c r="D16" i="1"/>
  <c r="J16" i="1"/>
  <c r="F15" i="1"/>
  <c r="F13" i="1"/>
  <c r="F11" i="1"/>
  <c r="F9" i="1"/>
  <c r="L15" i="1"/>
  <c r="L13" i="1"/>
  <c r="L11" i="1"/>
  <c r="L9" i="1"/>
  <c r="O9" i="1"/>
  <c r="P9" i="1" s="1"/>
  <c r="U10" i="1"/>
  <c r="V10" i="1" s="1"/>
  <c r="T8" i="1"/>
  <c r="U8" i="1" s="1"/>
  <c r="V8" i="1" s="1"/>
  <c r="T9" i="1"/>
  <c r="U9" i="1" s="1"/>
  <c r="V9" i="1" s="1"/>
  <c r="T10" i="1"/>
  <c r="T11" i="1"/>
  <c r="T12" i="1"/>
  <c r="U12" i="1" s="1"/>
  <c r="V12" i="1" s="1"/>
  <c r="T13" i="1"/>
  <c r="U13" i="1" s="1"/>
  <c r="V13" i="1" s="1"/>
  <c r="T14" i="1"/>
  <c r="U14" i="1" s="1"/>
  <c r="V14" i="1" s="1"/>
  <c r="T7" i="1"/>
  <c r="N8" i="1"/>
  <c r="O8" i="1" s="1"/>
  <c r="P8" i="1" s="1"/>
  <c r="N9" i="1"/>
  <c r="N10" i="1"/>
  <c r="N11" i="1"/>
  <c r="O11" i="1" s="1"/>
  <c r="P11" i="1" s="1"/>
  <c r="N12" i="1"/>
  <c r="O12" i="1" s="1"/>
  <c r="P12" i="1" s="1"/>
  <c r="N13" i="1"/>
  <c r="O13" i="1" s="1"/>
  <c r="P13" i="1" s="1"/>
  <c r="N14" i="1"/>
  <c r="N7" i="1"/>
  <c r="C1" i="1"/>
  <c r="O10" i="1" l="1"/>
  <c r="P10" i="1" s="1"/>
  <c r="T15" i="1"/>
  <c r="N15" i="1"/>
  <c r="L26" i="1"/>
  <c r="E16" i="1"/>
  <c r="K16" i="1"/>
  <c r="K26" i="1"/>
  <c r="E26" i="1"/>
  <c r="F18" i="1"/>
  <c r="F26" i="1" s="1"/>
  <c r="D26" i="1"/>
  <c r="U25" i="1"/>
  <c r="V17" i="1"/>
  <c r="V25" i="1" s="1"/>
  <c r="T25" i="1"/>
  <c r="O25" i="1"/>
  <c r="P17" i="1"/>
  <c r="P25" i="1" s="1"/>
  <c r="N25" i="1"/>
  <c r="J26" i="1"/>
  <c r="L10" i="1"/>
  <c r="L16" i="1" s="1"/>
  <c r="F16" i="1"/>
  <c r="U7" i="1"/>
  <c r="O7" i="1"/>
  <c r="U11" i="1"/>
  <c r="V11" i="1" s="1"/>
  <c r="O14" i="1"/>
  <c r="P14" i="1" s="1"/>
  <c r="O15" i="1" l="1"/>
  <c r="P7" i="1"/>
  <c r="P15" i="1" s="1"/>
  <c r="U15" i="1"/>
  <c r="V7" i="1"/>
  <c r="V15" i="1" s="1"/>
</calcChain>
</file>

<file path=xl/sharedStrings.xml><?xml version="1.0" encoding="utf-8"?>
<sst xmlns="http://schemas.openxmlformats.org/spreadsheetml/2006/main" count="151" uniqueCount="47">
  <si>
    <t>A2</t>
  </si>
  <si>
    <t>B2</t>
  </si>
  <si>
    <t>C2</t>
  </si>
  <si>
    <t>D2</t>
  </si>
  <si>
    <t>Start</t>
  </si>
  <si>
    <t>Stop</t>
  </si>
  <si>
    <t>Zone Width =</t>
  </si>
  <si>
    <t xml:space="preserve">1 Pier Block = </t>
  </si>
  <si>
    <t>3 Pier Blocks =</t>
  </si>
  <si>
    <t>Total</t>
  </si>
  <si>
    <t>Velocity</t>
  </si>
  <si>
    <t>gravity =</t>
  </si>
  <si>
    <t>m/s^2</t>
  </si>
  <si>
    <t>m</t>
  </si>
  <si>
    <t>h=c^2/g</t>
  </si>
  <si>
    <t>Depth ≈</t>
  </si>
  <si>
    <t xml:space="preserve"> alt 247</t>
  </si>
  <si>
    <t>AVG</t>
  </si>
  <si>
    <t>wave 1</t>
  </si>
  <si>
    <t>wave 2</t>
  </si>
  <si>
    <t>wave 3</t>
  </si>
  <si>
    <t>wave 4</t>
  </si>
  <si>
    <t>wave 5</t>
  </si>
  <si>
    <t>wave 6</t>
  </si>
  <si>
    <t>wave 7</t>
  </si>
  <si>
    <t>wave 8</t>
  </si>
  <si>
    <t>Zone D1</t>
  </si>
  <si>
    <t>Zone C1</t>
  </si>
  <si>
    <t>Zone C2</t>
  </si>
  <si>
    <t>Zone D2</t>
  </si>
  <si>
    <t>Zone B1</t>
  </si>
  <si>
    <t>Zone B2</t>
  </si>
  <si>
    <t>Zone A1</t>
  </si>
  <si>
    <t>=</t>
  </si>
  <si>
    <t xml:space="preserve">Zone A2 </t>
  </si>
  <si>
    <t>S1</t>
  </si>
  <si>
    <t>S2</t>
  </si>
  <si>
    <t>L1</t>
  </si>
  <si>
    <t>L2</t>
  </si>
  <si>
    <t>Zone</t>
  </si>
  <si>
    <t>Depth Gauge</t>
  </si>
  <si>
    <t>Depths +/-5cm</t>
  </si>
  <si>
    <t>Units = cm</t>
  </si>
  <si>
    <t>MIN</t>
  </si>
  <si>
    <t>MAX</t>
  </si>
  <si>
    <t>Bathymetry =</t>
  </si>
  <si>
    <t>Data pulled from 50m_4k@30fps 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</si>
</sst>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22222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EC200"/>
        <bgColor indexed="64"/>
      </patternFill>
    </fill>
    <fill>
      <patternFill patternType="solid">
        <fgColor rgb="FFFFFF79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3E9F5"/>
        <bgColor indexed="64"/>
      </patternFill>
    </fill>
    <fill>
      <patternFill patternType="solid">
        <fgColor rgb="FF4B77C5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right" vertical="center"/>
    </xf>
    <xf numFmtId="0" fontId="1" fillId="11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right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right" vertical="center"/>
    </xf>
    <xf numFmtId="0" fontId="4" fillId="13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right" vertical="center"/>
    </xf>
    <xf numFmtId="0" fontId="1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B77C5"/>
      <color rgb="FFE3E9F5"/>
      <color rgb="FFFFFFCD"/>
      <color rgb="FFFFFFB7"/>
      <color rgb="FFFFFF97"/>
      <color rgb="FFFFFF79"/>
      <color rgb="FFFEC200"/>
      <color rgb="FFFFD2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24368</xdr:colOff>
      <xdr:row>54</xdr:row>
      <xdr:rowOff>73511</xdr:rowOff>
    </xdr:from>
    <xdr:to>
      <xdr:col>12</xdr:col>
      <xdr:colOff>101026</xdr:colOff>
      <xdr:row>80</xdr:row>
      <xdr:rowOff>18826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DDB26B-DDFB-4BF5-B1DE-B289CE49E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6956" y="10819952"/>
          <a:ext cx="9491504" cy="4603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7C840-B5FD-4CA2-9A80-315C12AA5606}">
  <dimension ref="A1:Y49"/>
  <sheetViews>
    <sheetView tabSelected="1" topLeftCell="C1" zoomScale="85" zoomScaleNormal="85" workbookViewId="0">
      <selection activeCell="R14" sqref="R14:U20"/>
    </sheetView>
  </sheetViews>
  <sheetFormatPr defaultRowHeight="14.4" x14ac:dyDescent="0.3"/>
  <cols>
    <col min="1" max="24" width="13.77734375" style="10" customWidth="1"/>
    <col min="25" max="16384" width="8.88671875" style="10"/>
  </cols>
  <sheetData>
    <row r="1" spans="1:25" ht="15.6" thickTop="1" thickBot="1" x14ac:dyDescent="0.35">
      <c r="A1" s="25" t="s">
        <v>6</v>
      </c>
      <c r="B1" s="26" t="s">
        <v>8</v>
      </c>
      <c r="C1" s="25">
        <f>C2*3</f>
        <v>2.7431999999999999</v>
      </c>
      <c r="D1" s="27" t="s">
        <v>13</v>
      </c>
      <c r="E1" s="17"/>
      <c r="F1" s="16" t="s">
        <v>39</v>
      </c>
      <c r="G1" s="43" t="s">
        <v>40</v>
      </c>
      <c r="I1" s="21" t="s">
        <v>41</v>
      </c>
      <c r="J1" s="21"/>
      <c r="K1" s="21"/>
      <c r="L1" s="21"/>
      <c r="M1" s="21"/>
    </row>
    <row r="2" spans="1:25" ht="15.6" thickTop="1" thickBot="1" x14ac:dyDescent="0.35">
      <c r="A2" s="3"/>
      <c r="B2" s="28" t="s">
        <v>7</v>
      </c>
      <c r="C2" s="29">
        <v>0.91439999999999999</v>
      </c>
      <c r="D2" s="30" t="s">
        <v>13</v>
      </c>
      <c r="E2" s="17"/>
      <c r="F2" s="36" t="s">
        <v>0</v>
      </c>
      <c r="G2" s="40" t="s">
        <v>35</v>
      </c>
      <c r="I2" s="17" t="s">
        <v>42</v>
      </c>
      <c r="J2" s="17" t="s">
        <v>37</v>
      </c>
      <c r="K2" s="17" t="s">
        <v>38</v>
      </c>
      <c r="L2" s="17" t="s">
        <v>36</v>
      </c>
      <c r="M2" s="17" t="s">
        <v>35</v>
      </c>
      <c r="N2" s="10" t="s">
        <v>16</v>
      </c>
    </row>
    <row r="3" spans="1:25" ht="15.6" thickTop="1" thickBot="1" x14ac:dyDescent="0.35">
      <c r="A3" s="22"/>
      <c r="B3" s="31" t="s">
        <v>11</v>
      </c>
      <c r="C3" s="32">
        <v>9.8066499999999994</v>
      </c>
      <c r="D3" s="33" t="s">
        <v>12</v>
      </c>
      <c r="E3" s="24"/>
      <c r="F3" s="37" t="s">
        <v>1</v>
      </c>
      <c r="G3" s="1" t="s">
        <v>36</v>
      </c>
      <c r="I3" s="17" t="s">
        <v>17</v>
      </c>
      <c r="J3" s="17">
        <v>72.843137254901961</v>
      </c>
      <c r="K3" s="17">
        <v>83.235294117647058</v>
      </c>
      <c r="L3" s="17">
        <v>49.705882352941174</v>
      </c>
      <c r="M3" s="17">
        <v>31.078431372549019</v>
      </c>
    </row>
    <row r="4" spans="1:25" ht="15.6" thickTop="1" thickBot="1" x14ac:dyDescent="0.35">
      <c r="A4" s="23"/>
      <c r="B4" s="34" t="s">
        <v>45</v>
      </c>
      <c r="C4" s="35" t="s">
        <v>14</v>
      </c>
      <c r="D4" s="35"/>
      <c r="E4" s="18"/>
      <c r="F4" s="38" t="s">
        <v>2</v>
      </c>
      <c r="G4" s="41" t="s">
        <v>38</v>
      </c>
      <c r="I4" s="17" t="s">
        <v>43</v>
      </c>
      <c r="J4" s="17">
        <v>55</v>
      </c>
      <c r="K4" s="17">
        <v>75</v>
      </c>
      <c r="L4" s="17">
        <v>35</v>
      </c>
      <c r="M4" s="17">
        <v>15</v>
      </c>
    </row>
    <row r="5" spans="1:25" ht="15.6" thickTop="1" thickBot="1" x14ac:dyDescent="0.35">
      <c r="F5" s="39" t="s">
        <v>3</v>
      </c>
      <c r="G5" s="42" t="s">
        <v>37</v>
      </c>
      <c r="I5" s="17" t="s">
        <v>44</v>
      </c>
      <c r="J5" s="17">
        <v>105</v>
      </c>
      <c r="K5" s="17">
        <v>115</v>
      </c>
      <c r="L5" s="17">
        <v>75</v>
      </c>
      <c r="M5" s="17">
        <v>45</v>
      </c>
    </row>
    <row r="6" spans="1:25" ht="15.6" thickTop="1" thickBot="1" x14ac:dyDescent="0.35">
      <c r="A6" s="19" t="s">
        <v>46</v>
      </c>
      <c r="B6" s="20"/>
      <c r="C6" s="20"/>
      <c r="D6" s="20"/>
      <c r="E6" s="20"/>
      <c r="F6" s="20"/>
      <c r="M6" s="8" t="s">
        <v>5</v>
      </c>
      <c r="N6" s="2" t="s">
        <v>9</v>
      </c>
      <c r="O6" s="2" t="s">
        <v>10</v>
      </c>
      <c r="P6" s="2" t="s">
        <v>15</v>
      </c>
      <c r="Q6" s="16" t="s">
        <v>26</v>
      </c>
      <c r="R6" s="7" t="s">
        <v>4</v>
      </c>
      <c r="S6" s="9" t="s">
        <v>5</v>
      </c>
      <c r="T6" s="1" t="s">
        <v>9</v>
      </c>
      <c r="U6" s="2" t="s">
        <v>10</v>
      </c>
      <c r="V6" s="1" t="s">
        <v>15</v>
      </c>
    </row>
    <row r="7" spans="1:25" ht="15.6" thickTop="1" thickBot="1" x14ac:dyDescent="0.35">
      <c r="A7" s="16" t="s">
        <v>32</v>
      </c>
      <c r="B7" s="6" t="s">
        <v>4</v>
      </c>
      <c r="C7" s="8" t="s">
        <v>5</v>
      </c>
      <c r="D7" s="2" t="s">
        <v>9</v>
      </c>
      <c r="E7" s="2" t="s">
        <v>10</v>
      </c>
      <c r="F7" s="2" t="s">
        <v>15</v>
      </c>
      <c r="G7" s="16" t="s">
        <v>30</v>
      </c>
      <c r="H7" s="6" t="s">
        <v>4</v>
      </c>
      <c r="I7" s="8" t="s">
        <v>5</v>
      </c>
      <c r="J7" s="2" t="s">
        <v>9</v>
      </c>
      <c r="K7" s="2" t="s">
        <v>10</v>
      </c>
      <c r="L7" s="2" t="s">
        <v>15</v>
      </c>
      <c r="M7" s="5">
        <v>1.4330000000000001</v>
      </c>
      <c r="N7" s="12">
        <f>M7-B31</f>
        <v>1.248</v>
      </c>
      <c r="O7" s="12">
        <f>$C$1/N7</f>
        <v>2.1980769230769228</v>
      </c>
      <c r="P7" s="12">
        <f>O7*O7/$C$3</f>
        <v>0.49268018739970459</v>
      </c>
      <c r="Q7" s="14" t="s">
        <v>18</v>
      </c>
      <c r="R7" s="4">
        <v>4.343</v>
      </c>
      <c r="S7" s="5">
        <v>5.3220000000000001</v>
      </c>
      <c r="T7" s="12">
        <f>S7-R7</f>
        <v>0.97900000000000009</v>
      </c>
      <c r="U7" s="12">
        <f>$C$1/T7</f>
        <v>2.8020429009193051</v>
      </c>
      <c r="V7" s="12">
        <f>U7*U7/$C$3</f>
        <v>0.80062451689336067</v>
      </c>
    </row>
    <row r="8" spans="1:25" s="11" customFormat="1" ht="15.6" thickTop="1" thickBot="1" x14ac:dyDescent="0.35">
      <c r="A8" s="14" t="s">
        <v>18</v>
      </c>
      <c r="B8" s="4">
        <v>1.0609999999999999</v>
      </c>
      <c r="C8" s="5">
        <v>2.2290000000000001</v>
      </c>
      <c r="D8" s="12">
        <f>C8-B8</f>
        <v>1.1680000000000001</v>
      </c>
      <c r="E8" s="12">
        <f>$C$1/D8</f>
        <v>2.348630136986301</v>
      </c>
      <c r="F8" s="12">
        <f>E8*E8/$C$3</f>
        <v>0.56248194035274957</v>
      </c>
      <c r="G8" s="14" t="s">
        <v>18</v>
      </c>
      <c r="H8" s="4">
        <v>4.5469999999999997</v>
      </c>
      <c r="I8" s="5">
        <v>5.7759999999999998</v>
      </c>
      <c r="J8" s="12">
        <f>I8-H8</f>
        <v>1.2290000000000001</v>
      </c>
      <c r="K8" s="12">
        <f>$C$1/J8</f>
        <v>2.2320585842148084</v>
      </c>
      <c r="L8" s="12">
        <f>K8*K8/$C$3</f>
        <v>0.50803133826199731</v>
      </c>
      <c r="M8" s="5">
        <v>7.7949999999999999</v>
      </c>
      <c r="N8" s="12">
        <f>M8-B32</f>
        <v>1.1230000000000002</v>
      </c>
      <c r="O8" s="12">
        <f>$C$1/N8</f>
        <v>2.4427426536064107</v>
      </c>
      <c r="P8" s="12">
        <f>O8*O8/$C$3</f>
        <v>0.60846381503857994</v>
      </c>
      <c r="Q8" s="14" t="s">
        <v>19</v>
      </c>
      <c r="R8" s="4">
        <v>9.173</v>
      </c>
      <c r="S8" s="5">
        <v>10.242000000000001</v>
      </c>
      <c r="T8" s="12">
        <f t="shared" ref="T8:T14" si="0">S8-R8</f>
        <v>1.0690000000000008</v>
      </c>
      <c r="U8" s="12">
        <f>$C$1/T8</f>
        <v>2.5661365762394741</v>
      </c>
      <c r="V8" s="12">
        <f>U8*U8/$C$3</f>
        <v>0.67148893127765863</v>
      </c>
    </row>
    <row r="9" spans="1:25" ht="15.6" thickTop="1" thickBot="1" x14ac:dyDescent="0.35">
      <c r="A9" s="14" t="s">
        <v>19</v>
      </c>
      <c r="B9" s="4">
        <v>6.6150000000000002</v>
      </c>
      <c r="C9" s="5">
        <v>7.9219999999999997</v>
      </c>
      <c r="D9" s="12">
        <f t="shared" ref="D9:D15" si="1">C9-B9</f>
        <v>1.3069999999999995</v>
      </c>
      <c r="E9" s="12">
        <f>$C$1/D9</f>
        <v>2.0988523335883711</v>
      </c>
      <c r="F9" s="12">
        <f>E9*E9/$C$3</f>
        <v>0.44920346073423145</v>
      </c>
      <c r="G9" s="14" t="s">
        <v>19</v>
      </c>
      <c r="H9" s="4">
        <v>10.648</v>
      </c>
      <c r="I9" s="5">
        <v>11.789</v>
      </c>
      <c r="J9" s="12">
        <f t="shared" ref="J9:J15" si="2">I9-H9</f>
        <v>1.141</v>
      </c>
      <c r="K9" s="12">
        <f>$C$1/J9</f>
        <v>2.4042068361086764</v>
      </c>
      <c r="L9" s="12">
        <f>K9*K9/$C$3</f>
        <v>0.58941743722797202</v>
      </c>
      <c r="M9" s="5">
        <v>12.291</v>
      </c>
      <c r="N9" s="12">
        <f>M9-B33</f>
        <v>0.90399999999999991</v>
      </c>
      <c r="O9" s="12">
        <f>$C$1/N9</f>
        <v>3.0345132743362835</v>
      </c>
      <c r="P9" s="12">
        <f>O9*O9/$C$3</f>
        <v>0.93898230406133731</v>
      </c>
      <c r="Q9" s="14" t="s">
        <v>20</v>
      </c>
      <c r="R9" s="4">
        <v>15.117000000000001</v>
      </c>
      <c r="S9" s="5">
        <v>16.425999999999998</v>
      </c>
      <c r="T9" s="12">
        <f t="shared" si="0"/>
        <v>1.3089999999999975</v>
      </c>
      <c r="U9" s="12">
        <f>$C$1/T9</f>
        <v>2.0956455309396524</v>
      </c>
      <c r="V9" s="12">
        <f>U9*U9/$C$3</f>
        <v>0.44783184791415398</v>
      </c>
    </row>
    <row r="10" spans="1:25" ht="15.6" thickTop="1" thickBot="1" x14ac:dyDescent="0.35">
      <c r="A10" s="14" t="s">
        <v>20</v>
      </c>
      <c r="B10" s="4">
        <v>12.709</v>
      </c>
      <c r="C10" s="5">
        <v>13.958</v>
      </c>
      <c r="D10" s="12">
        <f t="shared" si="1"/>
        <v>1.2490000000000006</v>
      </c>
      <c r="E10" s="12">
        <f>$C$1/D10</f>
        <v>2.1963170536429133</v>
      </c>
      <c r="F10" s="12">
        <f>E10*E10/$C$3</f>
        <v>0.4918915837847469</v>
      </c>
      <c r="G10" s="14" t="s">
        <v>20</v>
      </c>
      <c r="H10" s="4">
        <v>15.257999999999999</v>
      </c>
      <c r="I10" s="5">
        <v>16.626999999999999</v>
      </c>
      <c r="J10" s="12">
        <f t="shared" si="2"/>
        <v>1.3689999999999998</v>
      </c>
      <c r="K10" s="12">
        <f>$C$1/J10</f>
        <v>2.0037983929875822</v>
      </c>
      <c r="L10" s="12">
        <f>K10*K10/$C$3</f>
        <v>0.40943726958131643</v>
      </c>
      <c r="M10" s="5">
        <v>18.292000000000002</v>
      </c>
      <c r="N10" s="12">
        <f>M10-B34</f>
        <v>1.0730000000000004</v>
      </c>
      <c r="O10" s="12">
        <f>$C$1/N10</f>
        <v>2.5565703634669141</v>
      </c>
      <c r="P10" s="12">
        <f>O10*O10/$C$3</f>
        <v>0.66649182170846821</v>
      </c>
      <c r="Q10" s="14" t="s">
        <v>21</v>
      </c>
      <c r="R10" s="4">
        <v>19.094000000000001</v>
      </c>
      <c r="S10" s="5">
        <v>19.991</v>
      </c>
      <c r="T10" s="12">
        <f t="shared" si="0"/>
        <v>0.89699999999999847</v>
      </c>
      <c r="U10" s="12">
        <f>$C$1/T10</f>
        <v>3.0581939799331153</v>
      </c>
      <c r="V10" s="12">
        <f>U10*U10/$C$3</f>
        <v>0.95369472948449752</v>
      </c>
    </row>
    <row r="11" spans="1:25" ht="15.6" thickTop="1" thickBot="1" x14ac:dyDescent="0.35">
      <c r="A11" s="14" t="s">
        <v>21</v>
      </c>
      <c r="B11" s="4">
        <v>17.489999999999998</v>
      </c>
      <c r="C11" s="5">
        <v>18.942</v>
      </c>
      <c r="D11" s="12">
        <f t="shared" si="1"/>
        <v>1.4520000000000017</v>
      </c>
      <c r="E11" s="12">
        <f>$C$1/D11</f>
        <v>1.889256198347105</v>
      </c>
      <c r="F11" s="12">
        <f>E11*E11/$C$3</f>
        <v>0.36396618447614182</v>
      </c>
      <c r="G11" s="14" t="s">
        <v>21</v>
      </c>
      <c r="H11" s="4">
        <v>21.587</v>
      </c>
      <c r="I11" s="5">
        <v>22.745999999999999</v>
      </c>
      <c r="J11" s="12">
        <f t="shared" si="2"/>
        <v>1.1589999999999989</v>
      </c>
      <c r="K11" s="12">
        <f>$C$1/J11</f>
        <v>2.366867989646249</v>
      </c>
      <c r="L11" s="12">
        <f>K11*K11/$C$3</f>
        <v>0.57125155689374829</v>
      </c>
      <c r="M11" s="5">
        <v>22.091000000000001</v>
      </c>
      <c r="N11" s="12">
        <f>M11-B35</f>
        <v>1.1410000000000018</v>
      </c>
      <c r="O11" s="12">
        <f>$C$1/N11</f>
        <v>2.4042068361086728</v>
      </c>
      <c r="P11" s="12">
        <f>O11*O11/$C$3</f>
        <v>0.58941743722797035</v>
      </c>
      <c r="Q11" s="14" t="s">
        <v>22</v>
      </c>
      <c r="R11" s="4">
        <v>35.155999999999999</v>
      </c>
      <c r="S11" s="5">
        <v>36.290999999999997</v>
      </c>
      <c r="T11" s="12">
        <f t="shared" si="0"/>
        <v>1.134999999999998</v>
      </c>
      <c r="U11" s="12">
        <f>$C$1/T11</f>
        <v>2.4169162995594755</v>
      </c>
      <c r="V11" s="12">
        <f>U11*U11/$C$3</f>
        <v>0.59566563495957014</v>
      </c>
    </row>
    <row r="12" spans="1:25" ht="15.6" thickTop="1" thickBot="1" x14ac:dyDescent="0.35">
      <c r="A12" s="14" t="s">
        <v>22</v>
      </c>
      <c r="B12" s="4">
        <v>23.582000000000001</v>
      </c>
      <c r="C12" s="5">
        <v>25.024000000000001</v>
      </c>
      <c r="D12" s="12">
        <f t="shared" si="1"/>
        <v>1.4420000000000002</v>
      </c>
      <c r="E12" s="12">
        <f>$C$1/D12</f>
        <v>1.9023578363384186</v>
      </c>
      <c r="F12" s="12">
        <f>E12*E12/$C$3</f>
        <v>0.36903176288316497</v>
      </c>
      <c r="G12" s="14" t="s">
        <v>22</v>
      </c>
      <c r="H12" s="4">
        <v>24.721</v>
      </c>
      <c r="I12" s="5">
        <v>25.736999999999998</v>
      </c>
      <c r="J12" s="12">
        <f t="shared" si="2"/>
        <v>1.0159999999999982</v>
      </c>
      <c r="K12" s="12">
        <f>$C$1/J12</f>
        <v>2.7000000000000046</v>
      </c>
      <c r="L12" s="12">
        <f>K12*K12/$C$3</f>
        <v>0.74337311926091232</v>
      </c>
      <c r="M12" s="5">
        <v>38.828000000000003</v>
      </c>
      <c r="N12" s="12">
        <f>M12-B36</f>
        <v>1.2480000000000047</v>
      </c>
      <c r="O12" s="12">
        <f>$C$1/N12</f>
        <v>2.1980769230769148</v>
      </c>
      <c r="P12" s="12">
        <f>O12*O12/$C$3</f>
        <v>0.49268018739970093</v>
      </c>
      <c r="Q12" s="14" t="s">
        <v>23</v>
      </c>
      <c r="R12" s="4">
        <v>41.651000000000003</v>
      </c>
      <c r="S12" s="5">
        <v>42.786999999999999</v>
      </c>
      <c r="T12" s="12">
        <f t="shared" si="0"/>
        <v>1.1359999999999957</v>
      </c>
      <c r="U12" s="12">
        <f>$C$1/T12</f>
        <v>2.4147887323943751</v>
      </c>
      <c r="V12" s="12">
        <f>U12*U12/$C$3</f>
        <v>0.5946173894346013</v>
      </c>
    </row>
    <row r="13" spans="1:25" ht="15.6" thickTop="1" thickBot="1" x14ac:dyDescent="0.35">
      <c r="A13" s="14" t="s">
        <v>23</v>
      </c>
      <c r="B13" s="4">
        <v>26.527999999999999</v>
      </c>
      <c r="C13" s="5">
        <v>27.831</v>
      </c>
      <c r="D13" s="12">
        <f t="shared" si="1"/>
        <v>1.3030000000000008</v>
      </c>
      <c r="E13" s="12">
        <f>$C$1/D13</f>
        <v>2.105295471987719</v>
      </c>
      <c r="F13" s="12">
        <f>E13*E13/$C$3</f>
        <v>0.45196565844319858</v>
      </c>
      <c r="G13" s="14" t="s">
        <v>23</v>
      </c>
      <c r="H13" s="4">
        <v>30.41</v>
      </c>
      <c r="I13" s="5">
        <v>31.568000000000001</v>
      </c>
      <c r="J13" s="12">
        <f t="shared" si="2"/>
        <v>1.1580000000000013</v>
      </c>
      <c r="K13" s="12">
        <f>$C$1/J13</f>
        <v>2.3689119170984427</v>
      </c>
      <c r="L13" s="12">
        <f>K13*K13/$C$3</f>
        <v>0.57223860043654251</v>
      </c>
      <c r="M13" s="5">
        <v>44.448</v>
      </c>
      <c r="N13" s="12">
        <f>M13-B37</f>
        <v>1.0230000000000032</v>
      </c>
      <c r="O13" s="12">
        <f>$C$1/N13</f>
        <v>2.6815249266862082</v>
      </c>
      <c r="P13" s="12">
        <f>O13*O13/$C$3</f>
        <v>0.73323468589574159</v>
      </c>
      <c r="Q13" s="14" t="s">
        <v>24</v>
      </c>
      <c r="R13" s="4">
        <v>46.390999999999998</v>
      </c>
      <c r="S13" s="5">
        <v>47.585999999999999</v>
      </c>
      <c r="T13" s="12">
        <f t="shared" si="0"/>
        <v>1.1950000000000003</v>
      </c>
      <c r="U13" s="12">
        <f>$C$1/T13</f>
        <v>2.2955648535564848</v>
      </c>
      <c r="V13" s="12">
        <f>U13*U13/$C$3</f>
        <v>0.53735149076226896</v>
      </c>
    </row>
    <row r="14" spans="1:25" ht="15.6" thickTop="1" thickBot="1" x14ac:dyDescent="0.35">
      <c r="A14" s="14" t="s">
        <v>24</v>
      </c>
      <c r="B14" s="4">
        <v>32.534999999999997</v>
      </c>
      <c r="C14" s="5">
        <v>34.110999999999997</v>
      </c>
      <c r="D14" s="12">
        <f t="shared" si="1"/>
        <v>1.5760000000000005</v>
      </c>
      <c r="E14" s="12">
        <f>$C$1/D14</f>
        <v>1.740609137055837</v>
      </c>
      <c r="F14" s="12">
        <f>E14*E14/$C$3</f>
        <v>0.30894547760981228</v>
      </c>
      <c r="G14" s="14" t="s">
        <v>24</v>
      </c>
      <c r="H14" s="4">
        <v>36.411999999999999</v>
      </c>
      <c r="I14" s="5">
        <v>37.709000000000003</v>
      </c>
      <c r="J14" s="12">
        <f t="shared" si="2"/>
        <v>1.2970000000000041</v>
      </c>
      <c r="K14" s="12">
        <f>$C$1/J14</f>
        <v>2.1150346954510342</v>
      </c>
      <c r="L14" s="12">
        <f>K14*K14/$C$3</f>
        <v>0.45615697133696514</v>
      </c>
      <c r="M14" s="5">
        <v>49.756999999999998</v>
      </c>
      <c r="N14" s="12">
        <f>M14-B38</f>
        <v>1.1000000000000014</v>
      </c>
      <c r="O14" s="12">
        <f>$C$1/N14</f>
        <v>2.4938181818181784</v>
      </c>
      <c r="P14" s="12">
        <f>O14*O14/$C$3</f>
        <v>0.63417467983122944</v>
      </c>
      <c r="Q14" s="14" t="s">
        <v>25</v>
      </c>
      <c r="R14" s="4">
        <v>52.540999999999997</v>
      </c>
      <c r="S14" s="5">
        <v>53.55</v>
      </c>
      <c r="T14" s="12">
        <f t="shared" si="0"/>
        <v>1.0090000000000003</v>
      </c>
      <c r="U14" s="12">
        <f>$C$1/T14</f>
        <v>2.7187314172447956</v>
      </c>
      <c r="V14" s="12">
        <f>U14*U14/$C$3</f>
        <v>0.75372329175752117</v>
      </c>
    </row>
    <row r="15" spans="1:25" ht="15.6" thickTop="1" thickBot="1" x14ac:dyDescent="0.35">
      <c r="A15" s="14" t="s">
        <v>25</v>
      </c>
      <c r="B15" s="4">
        <v>37.113999999999997</v>
      </c>
      <c r="C15" s="5">
        <v>38.844000000000001</v>
      </c>
      <c r="D15" s="12">
        <f t="shared" si="1"/>
        <v>1.730000000000004</v>
      </c>
      <c r="E15" s="12">
        <f>$C$1/D15</f>
        <v>1.5856647398843893</v>
      </c>
      <c r="F15" s="12">
        <f>E15*E15/$C$3</f>
        <v>0.25639057856787262</v>
      </c>
      <c r="G15" s="14" t="s">
        <v>25</v>
      </c>
      <c r="H15" s="4">
        <v>41.887</v>
      </c>
      <c r="I15" s="5">
        <v>43.042000000000002</v>
      </c>
      <c r="J15" s="12">
        <f t="shared" si="2"/>
        <v>1.1550000000000011</v>
      </c>
      <c r="K15" s="12">
        <f>$C$1/J15</f>
        <v>2.3750649350649327</v>
      </c>
      <c r="L15" s="12">
        <f>K15*K15/$C$3</f>
        <v>0.57521512909862116</v>
      </c>
      <c r="M15" s="13" t="s">
        <v>17</v>
      </c>
      <c r="N15" s="13">
        <f>AVERAGE(N7:N14)</f>
        <v>1.1075000000000015</v>
      </c>
      <c r="O15" s="13">
        <f>AVERAGE(O7:O14)</f>
        <v>2.501191260272063</v>
      </c>
      <c r="P15" s="13">
        <f>AVERAGE(P7:P14)</f>
        <v>0.64451563982034155</v>
      </c>
      <c r="Q15" s="14"/>
      <c r="R15" s="15"/>
      <c r="S15" s="13" t="s">
        <v>17</v>
      </c>
      <c r="T15" s="13">
        <f>AVERAGE(T7:T14)</f>
        <v>1.091124999999999</v>
      </c>
      <c r="U15" s="13">
        <f>AVERAGE(U7:U14)</f>
        <v>2.5460025363483347</v>
      </c>
      <c r="V15" s="13">
        <f>AVERAGE(V7:V14)</f>
        <v>0.66937472906045403</v>
      </c>
    </row>
    <row r="16" spans="1:25" ht="15.6" thickTop="1" thickBot="1" x14ac:dyDescent="0.35">
      <c r="A16" s="3"/>
      <c r="B16" s="15"/>
      <c r="C16" s="13" t="s">
        <v>17</v>
      </c>
      <c r="D16" s="13">
        <f>AVERAGE(D8:D15)</f>
        <v>1.4033750000000009</v>
      </c>
      <c r="E16" s="13">
        <f>AVERAGE(E8:E15)</f>
        <v>1.9833728634788819</v>
      </c>
      <c r="F16" s="13">
        <f>AVERAGE(F8:F15)</f>
        <v>0.40673458085648972</v>
      </c>
      <c r="G16" s="15"/>
      <c r="H16" s="15"/>
      <c r="I16" s="13" t="s">
        <v>17</v>
      </c>
      <c r="J16" s="13">
        <f>AVERAGE(J8:J15)</f>
        <v>1.1905000000000006</v>
      </c>
      <c r="K16" s="13">
        <f>AVERAGE(K8:K15)</f>
        <v>2.3207429188214661</v>
      </c>
      <c r="L16" s="13">
        <f>AVERAGE(L8:L15)</f>
        <v>0.55314017776225943</v>
      </c>
      <c r="M16" s="8" t="s">
        <v>5</v>
      </c>
      <c r="N16" s="2" t="s">
        <v>9</v>
      </c>
      <c r="O16" s="2" t="s">
        <v>10</v>
      </c>
      <c r="P16" s="2" t="s">
        <v>15</v>
      </c>
      <c r="Q16" s="16" t="s">
        <v>29</v>
      </c>
      <c r="R16" s="6" t="s">
        <v>4</v>
      </c>
      <c r="S16" s="8" t="s">
        <v>5</v>
      </c>
      <c r="T16" s="1" t="s">
        <v>9</v>
      </c>
      <c r="U16" s="2" t="s">
        <v>10</v>
      </c>
      <c r="V16" s="1" t="s">
        <v>15</v>
      </c>
      <c r="Y16" s="10" t="s">
        <v>33</v>
      </c>
    </row>
    <row r="17" spans="1:24" ht="15.6" thickTop="1" thickBot="1" x14ac:dyDescent="0.35">
      <c r="A17" s="16" t="s">
        <v>34</v>
      </c>
      <c r="B17" s="6" t="s">
        <v>4</v>
      </c>
      <c r="C17" s="8" t="s">
        <v>5</v>
      </c>
      <c r="D17" s="2" t="s">
        <v>9</v>
      </c>
      <c r="E17" s="2" t="s">
        <v>10</v>
      </c>
      <c r="F17" s="2" t="s">
        <v>15</v>
      </c>
      <c r="G17" s="16" t="s">
        <v>31</v>
      </c>
      <c r="H17" s="6" t="s">
        <v>4</v>
      </c>
      <c r="I17" s="8" t="s">
        <v>5</v>
      </c>
      <c r="J17" s="2" t="s">
        <v>9</v>
      </c>
      <c r="K17" s="2" t="s">
        <v>10</v>
      </c>
      <c r="L17" s="2" t="s">
        <v>15</v>
      </c>
      <c r="M17" s="5">
        <v>1.9710000000000001</v>
      </c>
      <c r="N17" s="12">
        <f>M17-B41</f>
        <v>0.9920000000000001</v>
      </c>
      <c r="O17" s="12">
        <f>$C$1/N17</f>
        <v>2.7653225806451607</v>
      </c>
      <c r="P17" s="12">
        <f>O17*O17/$C$3</f>
        <v>0.77977790326217533</v>
      </c>
      <c r="Q17" s="14" t="s">
        <v>18</v>
      </c>
      <c r="R17" s="4">
        <v>3.6520000000000001</v>
      </c>
      <c r="S17" s="5">
        <v>4.7039999999999997</v>
      </c>
      <c r="T17" s="12">
        <f>S17-R17</f>
        <v>1.0519999999999996</v>
      </c>
      <c r="U17" s="12">
        <f>$C$1/T17</f>
        <v>2.6076045627376434</v>
      </c>
      <c r="V17" s="12">
        <f>U17*U17/$C$3</f>
        <v>0.69336639480456397</v>
      </c>
    </row>
    <row r="18" spans="1:24" ht="15.6" thickTop="1" thickBot="1" x14ac:dyDescent="0.35">
      <c r="A18" s="14" t="s">
        <v>18</v>
      </c>
      <c r="B18" s="4">
        <v>6.4409999999999998</v>
      </c>
      <c r="C18" s="5">
        <v>7.9960000000000004</v>
      </c>
      <c r="D18" s="12">
        <f>C18-B18</f>
        <v>1.5550000000000006</v>
      </c>
      <c r="E18" s="12">
        <f>$C$1/D18</f>
        <v>1.7641157556270088</v>
      </c>
      <c r="F18" s="12">
        <f>E18*E18/$C$3</f>
        <v>0.31734633123966416</v>
      </c>
      <c r="G18" s="14" t="s">
        <v>18</v>
      </c>
      <c r="H18" s="4">
        <v>4.37</v>
      </c>
      <c r="I18" s="5">
        <v>5.4390000000000001</v>
      </c>
      <c r="J18" s="12">
        <f>I18-H18</f>
        <v>1.069</v>
      </c>
      <c r="K18" s="12">
        <f>$C$1/J18</f>
        <v>2.5661365762394763</v>
      </c>
      <c r="L18" s="12">
        <f>K18*K18/$C$3</f>
        <v>0.67148893127765974</v>
      </c>
      <c r="M18" s="5">
        <v>6.7160000000000002</v>
      </c>
      <c r="N18" s="12">
        <f>M18-B42</f>
        <v>1.1290000000000004</v>
      </c>
      <c r="O18" s="12">
        <f>$C$1/N18</f>
        <v>2.4297608503100077</v>
      </c>
      <c r="P18" s="12">
        <f>O18*O18/$C$3</f>
        <v>0.60201371413267646</v>
      </c>
      <c r="Q18" s="14" t="s">
        <v>19</v>
      </c>
      <c r="R18" s="4">
        <v>8.4689999999999994</v>
      </c>
      <c r="S18" s="5">
        <v>9.4390000000000001</v>
      </c>
      <c r="T18" s="12">
        <f t="shared" ref="T18:T24" si="3">S18-R18</f>
        <v>0.97000000000000064</v>
      </c>
      <c r="U18" s="12">
        <f>$C$1/T18</f>
        <v>2.8280412371134003</v>
      </c>
      <c r="V18" s="12">
        <f>U18*U18/$C$3</f>
        <v>0.81555039068528934</v>
      </c>
    </row>
    <row r="19" spans="1:24" ht="15.6" thickTop="1" thickBot="1" x14ac:dyDescent="0.35">
      <c r="A19" s="14" t="s">
        <v>19</v>
      </c>
      <c r="B19" s="4">
        <v>11.95</v>
      </c>
      <c r="C19" s="5">
        <v>13.352</v>
      </c>
      <c r="D19" s="12">
        <f t="shared" ref="D19:D25" si="4">C19-B19</f>
        <v>1.402000000000001</v>
      </c>
      <c r="E19" s="12">
        <f>$C$1/D19</f>
        <v>1.9566333808844492</v>
      </c>
      <c r="F19" s="12">
        <f>E19*E19/$C$3</f>
        <v>0.39038960166736963</v>
      </c>
      <c r="G19" s="14" t="s">
        <v>19</v>
      </c>
      <c r="H19" s="4">
        <v>10.023</v>
      </c>
      <c r="I19" s="5">
        <v>11.313000000000001</v>
      </c>
      <c r="J19" s="12">
        <f t="shared" ref="J19:J25" si="5">I19-H19</f>
        <v>1.2900000000000009</v>
      </c>
      <c r="K19" s="12">
        <f>$C$1/J19</f>
        <v>2.1265116279069751</v>
      </c>
      <c r="L19" s="12">
        <f>K19*K19/$C$3</f>
        <v>0.46112094381094187</v>
      </c>
      <c r="M19" s="5">
        <v>12.052</v>
      </c>
      <c r="N19" s="12">
        <f>M19-B43</f>
        <v>1.33</v>
      </c>
      <c r="O19" s="12">
        <f>$C$1/N19</f>
        <v>2.0625563909774436</v>
      </c>
      <c r="P19" s="12">
        <f>O19*O19/$C$3</f>
        <v>0.43380143738808841</v>
      </c>
      <c r="Q19" s="14" t="s">
        <v>20</v>
      </c>
      <c r="R19" s="4">
        <v>14.978999999999999</v>
      </c>
      <c r="S19" s="5">
        <v>16.181000000000001</v>
      </c>
      <c r="T19" s="12">
        <f t="shared" si="3"/>
        <v>1.2020000000000017</v>
      </c>
      <c r="U19" s="12">
        <f>$C$1/T19</f>
        <v>2.2821963394342726</v>
      </c>
      <c r="V19" s="12">
        <f>U19*U19/$C$3</f>
        <v>0.53111104523228569</v>
      </c>
    </row>
    <row r="20" spans="1:24" ht="15.6" thickTop="1" thickBot="1" x14ac:dyDescent="0.35">
      <c r="A20" s="14" t="s">
        <v>20</v>
      </c>
      <c r="B20" s="4">
        <v>17.384</v>
      </c>
      <c r="C20" s="5">
        <v>18.891999999999999</v>
      </c>
      <c r="D20" s="12">
        <f t="shared" si="4"/>
        <v>1.5079999999999991</v>
      </c>
      <c r="E20" s="12">
        <f>$C$1/D20</f>
        <v>1.8190981432360753</v>
      </c>
      <c r="F20" s="12">
        <f>E20*E20/$C$3</f>
        <v>0.33743613310610016</v>
      </c>
      <c r="G20" s="14" t="s">
        <v>20</v>
      </c>
      <c r="H20" s="4">
        <v>15.129</v>
      </c>
      <c r="I20" s="5">
        <v>16.471</v>
      </c>
      <c r="J20" s="12">
        <f t="shared" si="5"/>
        <v>1.3420000000000005</v>
      </c>
      <c r="K20" s="12">
        <f>$C$1/J20</f>
        <v>2.0441132637853938</v>
      </c>
      <c r="L20" s="12">
        <f>K20*K20/$C$3</f>
        <v>0.42607812404678208</v>
      </c>
      <c r="M20" s="5">
        <v>20.196000000000002</v>
      </c>
      <c r="N20" s="12">
        <f>M20-B44</f>
        <v>1.1620000000000026</v>
      </c>
      <c r="O20" s="12">
        <f>$C$1/N20</f>
        <v>2.360757314974177</v>
      </c>
      <c r="P20" s="12">
        <f>O20*O20/$C$3</f>
        <v>0.56830570074429954</v>
      </c>
      <c r="Q20" s="14" t="s">
        <v>21</v>
      </c>
      <c r="R20" s="4">
        <v>23.766999999999999</v>
      </c>
      <c r="S20" s="5">
        <v>24.995000000000001</v>
      </c>
      <c r="T20" s="12">
        <f t="shared" si="3"/>
        <v>1.2280000000000015</v>
      </c>
      <c r="U20" s="12">
        <f>$C$1/T20</f>
        <v>2.2338762214983685</v>
      </c>
      <c r="V20" s="12">
        <f>U20*U20/$C$3</f>
        <v>0.50885908775941102</v>
      </c>
    </row>
    <row r="21" spans="1:24" ht="15.6" thickTop="1" thickBot="1" x14ac:dyDescent="0.35">
      <c r="A21" s="14" t="s">
        <v>21</v>
      </c>
      <c r="B21" s="4">
        <v>31.725000000000001</v>
      </c>
      <c r="C21" s="5">
        <v>33.366</v>
      </c>
      <c r="D21" s="12">
        <f t="shared" si="4"/>
        <v>1.6409999999999982</v>
      </c>
      <c r="E21" s="12">
        <f>$C$1/D21</f>
        <v>1.6716636197440602</v>
      </c>
      <c r="F21" s="12">
        <f>E21*E21/$C$3</f>
        <v>0.28495554114563221</v>
      </c>
      <c r="G21" s="14" t="s">
        <v>21</v>
      </c>
      <c r="H21" s="4">
        <v>29.472999999999999</v>
      </c>
      <c r="I21" s="5">
        <v>30.693999999999999</v>
      </c>
      <c r="J21" s="12">
        <f t="shared" si="5"/>
        <v>1.2210000000000001</v>
      </c>
      <c r="K21" s="12">
        <f>$C$1/J21</f>
        <v>2.2466830466830463</v>
      </c>
      <c r="L21" s="12">
        <f>K21*K21/$C$3</f>
        <v>0.51471039674639307</v>
      </c>
      <c r="M21" s="5">
        <v>30.97</v>
      </c>
      <c r="N21" s="12">
        <f>M21-B45</f>
        <v>1.0879999999999974</v>
      </c>
      <c r="O21" s="12">
        <f>$C$1/N21</f>
        <v>2.5213235294117706</v>
      </c>
      <c r="P21" s="12">
        <f>O21*O21/$C$3</f>
        <v>0.64824097321362828</v>
      </c>
      <c r="Q21" s="14" t="s">
        <v>22</v>
      </c>
      <c r="R21" s="4">
        <v>27.701000000000001</v>
      </c>
      <c r="S21" s="5">
        <v>28.76</v>
      </c>
      <c r="T21" s="12">
        <f t="shared" si="3"/>
        <v>1.0590000000000011</v>
      </c>
      <c r="U21" s="12">
        <f>$C$1/T21</f>
        <v>2.5903682719546715</v>
      </c>
      <c r="V21" s="12">
        <f>U21*U21/$C$3</f>
        <v>0.68423037269092213</v>
      </c>
    </row>
    <row r="22" spans="1:24" ht="15.6" thickTop="1" thickBot="1" x14ac:dyDescent="0.35">
      <c r="A22" s="14" t="s">
        <v>22</v>
      </c>
      <c r="B22" s="4">
        <v>36.47</v>
      </c>
      <c r="C22" s="5">
        <v>38.237000000000002</v>
      </c>
      <c r="D22" s="12">
        <f t="shared" si="4"/>
        <v>1.767000000000003</v>
      </c>
      <c r="E22" s="12">
        <f>$C$1/D22</f>
        <v>1.5524617996604386</v>
      </c>
      <c r="F22" s="12">
        <f>E22*E22/$C$3</f>
        <v>0.24576564264095568</v>
      </c>
      <c r="G22" s="14" t="s">
        <v>22</v>
      </c>
      <c r="H22" s="4">
        <v>34.048000000000002</v>
      </c>
      <c r="I22" s="5">
        <v>35.512999999999998</v>
      </c>
      <c r="J22" s="12">
        <f t="shared" si="5"/>
        <v>1.4649999999999963</v>
      </c>
      <c r="K22" s="12">
        <f>$C$1/J22</f>
        <v>1.8724914675767965</v>
      </c>
      <c r="L22" s="12">
        <f>K22*K22/$C$3</f>
        <v>0.35753537611191444</v>
      </c>
      <c r="M22" s="5">
        <v>38.180999999999997</v>
      </c>
      <c r="N22" s="12">
        <f>M22-B46</f>
        <v>1.2629999999999981</v>
      </c>
      <c r="O22" s="12">
        <f>$C$1/N22</f>
        <v>2.1719714964370578</v>
      </c>
      <c r="P22" s="12">
        <f>O22*O22/$C$3</f>
        <v>0.48104706309851303</v>
      </c>
      <c r="Q22" s="14" t="s">
        <v>23</v>
      </c>
      <c r="R22" s="4">
        <v>30.706</v>
      </c>
      <c r="S22" s="5">
        <v>31.917999999999999</v>
      </c>
      <c r="T22" s="12">
        <f t="shared" si="3"/>
        <v>1.2119999999999997</v>
      </c>
      <c r="U22" s="12">
        <f>$C$1/T22</f>
        <v>2.2633663366336636</v>
      </c>
      <c r="V22" s="12">
        <f>U22*U22/$C$3</f>
        <v>0.52238299254143783</v>
      </c>
    </row>
    <row r="23" spans="1:24" ht="15.6" thickTop="1" thickBot="1" x14ac:dyDescent="0.35">
      <c r="A23" s="14" t="s">
        <v>23</v>
      </c>
      <c r="B23" s="4">
        <v>47.896999999999998</v>
      </c>
      <c r="C23" s="5">
        <v>49.47</v>
      </c>
      <c r="D23" s="12">
        <f t="shared" si="4"/>
        <v>1.5730000000000004</v>
      </c>
      <c r="E23" s="12">
        <f>$C$1/D23</f>
        <v>1.7439287984742524</v>
      </c>
      <c r="F23" s="12">
        <f>E23*E23/$C$3</f>
        <v>0.31012503292641724</v>
      </c>
      <c r="G23" s="14" t="s">
        <v>23</v>
      </c>
      <c r="H23" s="4">
        <v>41.134</v>
      </c>
      <c r="I23" s="5">
        <v>42.423000000000002</v>
      </c>
      <c r="J23" s="12">
        <f t="shared" si="5"/>
        <v>1.2890000000000015</v>
      </c>
      <c r="K23" s="12">
        <f>$C$1/J23</f>
        <v>2.1281613653995319</v>
      </c>
      <c r="L23" s="12">
        <f>K23*K23/$C$3</f>
        <v>0.46183669216085005</v>
      </c>
      <c r="M23" s="5">
        <v>42.942</v>
      </c>
      <c r="N23" s="12">
        <f>M23-B47</f>
        <v>1.6629999999999967</v>
      </c>
      <c r="O23" s="12">
        <f>$C$1/N23</f>
        <v>1.649549007817201</v>
      </c>
      <c r="P23" s="12">
        <f>O23*O23/$C$3</f>
        <v>0.27746599799021199</v>
      </c>
      <c r="Q23" s="14" t="s">
        <v>24</v>
      </c>
      <c r="R23" s="4">
        <v>35.270000000000003</v>
      </c>
      <c r="S23" s="5">
        <v>36.204999999999998</v>
      </c>
      <c r="T23" s="12">
        <f t="shared" si="3"/>
        <v>0.93499999999999517</v>
      </c>
      <c r="U23" s="12">
        <f>$C$1/T23</f>
        <v>2.9339037433155228</v>
      </c>
      <c r="V23" s="12">
        <f>U23*U23/$C$3</f>
        <v>0.87775042191174746</v>
      </c>
    </row>
    <row r="24" spans="1:24" ht="15.6" thickTop="1" thickBot="1" x14ac:dyDescent="0.35">
      <c r="A24" s="14" t="s">
        <v>24</v>
      </c>
      <c r="B24" s="4">
        <v>54.444000000000003</v>
      </c>
      <c r="C24" s="5">
        <v>56.023000000000003</v>
      </c>
      <c r="D24" s="12">
        <f t="shared" si="4"/>
        <v>1.5790000000000006</v>
      </c>
      <c r="E24" s="12">
        <f>$C$1/D24</f>
        <v>1.7373020899303349</v>
      </c>
      <c r="F24" s="12">
        <f>E24*E24/$C$3</f>
        <v>0.30777263914550934</v>
      </c>
      <c r="G24" s="14" t="s">
        <v>24</v>
      </c>
      <c r="H24" s="4">
        <v>46.914999999999999</v>
      </c>
      <c r="I24" s="5">
        <v>48.13</v>
      </c>
      <c r="J24" s="12">
        <f t="shared" si="5"/>
        <v>1.2150000000000034</v>
      </c>
      <c r="K24" s="12">
        <f>$C$1/J24</f>
        <v>2.2577777777777714</v>
      </c>
      <c r="L24" s="12">
        <f>K24*K24/$C$3</f>
        <v>0.5198065082191301</v>
      </c>
      <c r="M24" s="5">
        <v>55.423999999999999</v>
      </c>
      <c r="N24" s="12">
        <f>M24-B48</f>
        <v>1.2340000000000018</v>
      </c>
      <c r="O24" s="12">
        <f>$C$1/N24</f>
        <v>2.2230145867098834</v>
      </c>
      <c r="P24" s="12">
        <f>O24*O24/$C$3</f>
        <v>0.50392273128182552</v>
      </c>
      <c r="Q24" s="14" t="s">
        <v>25</v>
      </c>
      <c r="R24" s="4">
        <v>46.777000000000001</v>
      </c>
      <c r="S24" s="5">
        <v>47.735999999999997</v>
      </c>
      <c r="T24" s="12">
        <f t="shared" si="3"/>
        <v>0.95899999999999608</v>
      </c>
      <c r="U24" s="12">
        <f>$C$1/T24</f>
        <v>2.8604796663190939</v>
      </c>
      <c r="V24" s="12">
        <f>U24*U24/$C$3</f>
        <v>0.83436687568384671</v>
      </c>
    </row>
    <row r="25" spans="1:24" ht="15.6" thickTop="1" thickBot="1" x14ac:dyDescent="0.35">
      <c r="A25" s="14" t="s">
        <v>25</v>
      </c>
      <c r="B25" s="4">
        <v>60.716999999999999</v>
      </c>
      <c r="C25" s="5">
        <v>62.17</v>
      </c>
      <c r="D25" s="12">
        <f t="shared" si="4"/>
        <v>1.453000000000003</v>
      </c>
      <c r="E25" s="12">
        <f>$C$1/D25</f>
        <v>1.8879559532002714</v>
      </c>
      <c r="F25" s="12">
        <f>E25*E25/$C$3</f>
        <v>0.36346537107211385</v>
      </c>
      <c r="G25" s="14" t="s">
        <v>25</v>
      </c>
      <c r="H25" s="4">
        <v>52.35</v>
      </c>
      <c r="I25" s="5">
        <v>53.802</v>
      </c>
      <c r="J25" s="12">
        <f t="shared" si="5"/>
        <v>1.4519999999999982</v>
      </c>
      <c r="K25" s="12">
        <f>$C$1/J25</f>
        <v>1.8892561983471097</v>
      </c>
      <c r="L25" s="12">
        <f>K25*K25/$C$3</f>
        <v>0.36396618447614359</v>
      </c>
      <c r="M25" s="13" t="s">
        <v>17</v>
      </c>
      <c r="N25" s="13">
        <f>AVERAGE(N17:N24)</f>
        <v>1.2326249999999996</v>
      </c>
      <c r="O25" s="13">
        <f>AVERAGE(O17:O24)</f>
        <v>2.2730319696603378</v>
      </c>
      <c r="P25" s="13">
        <f>AVERAGE(P17:P24)</f>
        <v>0.53682194013892737</v>
      </c>
      <c r="Q25" s="14"/>
      <c r="R25" s="15"/>
      <c r="S25" s="13" t="s">
        <v>17</v>
      </c>
      <c r="T25" s="13">
        <f>AVERAGE(T17:T24)</f>
        <v>1.0771249999999994</v>
      </c>
      <c r="U25" s="13">
        <f>AVERAGE(U17:U24)</f>
        <v>2.5749795473758295</v>
      </c>
      <c r="V25" s="13">
        <f>AVERAGE(V17:V24)</f>
        <v>0.68345219766368792</v>
      </c>
    </row>
    <row r="26" spans="1:24" ht="15.6" thickTop="1" thickBot="1" x14ac:dyDescent="0.35">
      <c r="A26" s="3"/>
      <c r="B26" s="15"/>
      <c r="C26" s="13" t="s">
        <v>17</v>
      </c>
      <c r="D26" s="13">
        <f>AVERAGE(D18:D25)</f>
        <v>1.5597500000000006</v>
      </c>
      <c r="E26" s="13">
        <f>AVERAGE(E18:E25)</f>
        <v>1.7666449425946116</v>
      </c>
      <c r="F26" s="13">
        <f>AVERAGE(F18:F25)</f>
        <v>0.31965703661797029</v>
      </c>
      <c r="G26" s="15"/>
      <c r="H26" s="15"/>
      <c r="I26" s="13" t="s">
        <v>17</v>
      </c>
      <c r="J26" s="13">
        <f>AVERAGE(J18:J25)</f>
        <v>1.292875</v>
      </c>
      <c r="K26" s="13">
        <f>AVERAGE(K18:K25)</f>
        <v>2.1413914154645126</v>
      </c>
      <c r="L26" s="13">
        <f>AVERAGE(L18:L25)</f>
        <v>0.47206789460622683</v>
      </c>
    </row>
    <row r="27" spans="1:24" ht="15" thickTop="1" x14ac:dyDescent="0.3"/>
    <row r="28" spans="1:24" x14ac:dyDescent="0.3">
      <c r="R28" s="10">
        <f>K3/100</f>
        <v>0.83235294117647063</v>
      </c>
      <c r="X28" s="10">
        <f>J3/100</f>
        <v>0.72843137254901957</v>
      </c>
    </row>
    <row r="29" spans="1:24" ht="15" thickBot="1" x14ac:dyDescent="0.35">
      <c r="R29" s="10">
        <f>K4/100</f>
        <v>0.75</v>
      </c>
    </row>
    <row r="30" spans="1:24" ht="15.6" thickTop="1" thickBot="1" x14ac:dyDescent="0.35">
      <c r="A30" s="16" t="s">
        <v>27</v>
      </c>
      <c r="B30" s="6" t="s">
        <v>4</v>
      </c>
      <c r="R30" s="10">
        <f>K5/100</f>
        <v>1.1499999999999999</v>
      </c>
    </row>
    <row r="31" spans="1:24" ht="15.6" thickTop="1" thickBot="1" x14ac:dyDescent="0.35">
      <c r="A31" s="14" t="s">
        <v>18</v>
      </c>
      <c r="B31" s="4">
        <v>0.185</v>
      </c>
    </row>
    <row r="32" spans="1:24" ht="15.6" thickTop="1" thickBot="1" x14ac:dyDescent="0.35">
      <c r="A32" s="14" t="s">
        <v>19</v>
      </c>
      <c r="B32" s="4">
        <v>6.6719999999999997</v>
      </c>
    </row>
    <row r="33" spans="1:2" ht="15.6" thickTop="1" thickBot="1" x14ac:dyDescent="0.35">
      <c r="A33" s="14" t="s">
        <v>20</v>
      </c>
      <c r="B33" s="4">
        <v>11.387</v>
      </c>
    </row>
    <row r="34" spans="1:2" ht="15.6" thickTop="1" thickBot="1" x14ac:dyDescent="0.35">
      <c r="A34" s="14" t="s">
        <v>21</v>
      </c>
      <c r="B34" s="4">
        <v>17.219000000000001</v>
      </c>
    </row>
    <row r="35" spans="1:2" ht="15.6" thickTop="1" thickBot="1" x14ac:dyDescent="0.35">
      <c r="A35" s="14" t="s">
        <v>22</v>
      </c>
      <c r="B35" s="4">
        <v>20.95</v>
      </c>
    </row>
    <row r="36" spans="1:2" ht="15.6" thickTop="1" thickBot="1" x14ac:dyDescent="0.35">
      <c r="A36" s="14" t="s">
        <v>23</v>
      </c>
      <c r="B36" s="4">
        <v>37.58</v>
      </c>
    </row>
    <row r="37" spans="1:2" ht="15.6" thickTop="1" thickBot="1" x14ac:dyDescent="0.35">
      <c r="A37" s="14" t="s">
        <v>24</v>
      </c>
      <c r="B37" s="4">
        <v>43.424999999999997</v>
      </c>
    </row>
    <row r="38" spans="1:2" ht="15.6" thickTop="1" thickBot="1" x14ac:dyDescent="0.35">
      <c r="A38" s="14" t="s">
        <v>25</v>
      </c>
      <c r="B38" s="4">
        <v>48.656999999999996</v>
      </c>
    </row>
    <row r="39" spans="1:2" ht="15.6" thickTop="1" thickBot="1" x14ac:dyDescent="0.35">
      <c r="A39" s="15"/>
      <c r="B39" s="15"/>
    </row>
    <row r="40" spans="1:2" ht="15.6" thickTop="1" thickBot="1" x14ac:dyDescent="0.35">
      <c r="A40" s="16" t="s">
        <v>28</v>
      </c>
      <c r="B40" s="6" t="s">
        <v>4</v>
      </c>
    </row>
    <row r="41" spans="1:2" ht="15.6" thickTop="1" thickBot="1" x14ac:dyDescent="0.35">
      <c r="A41" s="14" t="s">
        <v>18</v>
      </c>
      <c r="B41" s="4">
        <v>0.97899999999999998</v>
      </c>
    </row>
    <row r="42" spans="1:2" ht="15.6" thickTop="1" thickBot="1" x14ac:dyDescent="0.35">
      <c r="A42" s="14" t="s">
        <v>19</v>
      </c>
      <c r="B42" s="4">
        <v>5.5869999999999997</v>
      </c>
    </row>
    <row r="43" spans="1:2" ht="15.6" thickTop="1" thickBot="1" x14ac:dyDescent="0.35">
      <c r="A43" s="14" t="s">
        <v>20</v>
      </c>
      <c r="B43" s="4">
        <v>10.722</v>
      </c>
    </row>
    <row r="44" spans="1:2" ht="15.6" thickTop="1" thickBot="1" x14ac:dyDescent="0.35">
      <c r="A44" s="14" t="s">
        <v>21</v>
      </c>
      <c r="B44" s="4">
        <v>19.033999999999999</v>
      </c>
    </row>
    <row r="45" spans="1:2" ht="15.6" thickTop="1" thickBot="1" x14ac:dyDescent="0.35">
      <c r="A45" s="14" t="s">
        <v>22</v>
      </c>
      <c r="B45" s="4">
        <v>29.882000000000001</v>
      </c>
    </row>
    <row r="46" spans="1:2" ht="15.6" thickTop="1" thickBot="1" x14ac:dyDescent="0.35">
      <c r="A46" s="14" t="s">
        <v>23</v>
      </c>
      <c r="B46" s="4">
        <v>36.917999999999999</v>
      </c>
    </row>
    <row r="47" spans="1:2" ht="15.6" thickTop="1" thickBot="1" x14ac:dyDescent="0.35">
      <c r="A47" s="14" t="s">
        <v>24</v>
      </c>
      <c r="B47" s="4">
        <v>41.279000000000003</v>
      </c>
    </row>
    <row r="48" spans="1:2" ht="15.6" thickTop="1" thickBot="1" x14ac:dyDescent="0.35">
      <c r="A48" s="14" t="s">
        <v>25</v>
      </c>
      <c r="B48" s="4">
        <v>54.19</v>
      </c>
    </row>
    <row r="49" spans="1:2" ht="15" thickTop="1" x14ac:dyDescent="0.3">
      <c r="A49" s="15"/>
      <c r="B49" s="15"/>
    </row>
  </sheetData>
  <mergeCells count="2">
    <mergeCell ref="A6:F6"/>
    <mergeCell ref="I1:M1"/>
  </mergeCells>
  <phoneticPr fontId="3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2019-07-30T15:03:16Z</dcterms:created>
  <dcterms:modified xsi:type="dcterms:W3CDTF">2019-07-31T18:09:55Z</dcterms:modified>
</cp:coreProperties>
</file>